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dvance t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₹&quot;#,##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1" fontId="0" fillId="3" borderId="1" pivotButton="0" quotePrefix="0" xfId="0"/>
    <xf numFmtId="0" fontId="4" fillId="4" borderId="1" pivotButton="0" quotePrefix="0" xfId="0"/>
    <xf numFmtId="0" fontId="4" fillId="0" borderId="0" pivotButton="0" quotePrefix="0" xfId="0"/>
    <xf numFmtId="164" fontId="0" fillId="0" borderId="1" pivotButton="0" quotePrefix="0" xfId="0"/>
    <xf numFmtId="164" fontId="0" fillId="4" borderId="1" pivotButton="0" quotePrefix="0" xfId="0"/>
    <xf numFmtId="164" fontId="4" fillId="4" borderId="1" pivotButton="0" quotePrefix="0" xfId="0"/>
    <xf numFmtId="0" fontId="2" fillId="0" borderId="0" applyAlignment="1" pivotButton="0" quotePrefix="0" xfId="0">
      <alignment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advance-tax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>
      <c r="A1" s="1" t="inlineStr">
        <is>
          <t>Advance tax calculator FY 2026-27 — instalments and interest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tax</t>
        </is>
      </c>
      <c r="B4" s="4" t="n"/>
    </row>
    <row r="5">
      <c r="A5" s="5" t="inlineStr">
        <is>
          <t>Tax for the year after TDS/TCS (₹)</t>
        </is>
      </c>
      <c r="B5" s="6" t="n">
        <v>200000</v>
      </c>
      <c r="C5" s="2" t="inlineStr">
        <is>
          <t>Estimate from your income-tax calculation</t>
        </is>
      </c>
    </row>
    <row r="6">
      <c r="A6" s="5" t="inlineStr">
        <is>
          <t>Presumptive income (44AD/44ADA)? 1 = yes, 0 = no</t>
        </is>
      </c>
      <c r="B6" s="7" t="n">
        <v>0</v>
      </c>
      <c r="C6" s="2" t="inlineStr">
        <is>
          <t>Then everything is due by 15 March</t>
        </is>
      </c>
    </row>
    <row r="7">
      <c r="A7" s="5" t="inlineStr">
        <is>
          <t>Months until you pay the balance (April = 1)</t>
        </is>
      </c>
      <c r="B7" s="7" t="n">
        <v>4</v>
      </c>
      <c r="C7" s="2" t="inlineStr">
        <is>
          <t>Filing in July = 4 months of 234B</t>
        </is>
      </c>
    </row>
    <row r="8">
      <c r="A8" s="5" t="inlineStr">
        <is>
          <t>Advance tax due at all?</t>
        </is>
      </c>
      <c r="B8" s="8">
        <f>IF(B5&gt;=10000,"Yes","No: below ₹10,000")</f>
        <v/>
      </c>
    </row>
    <row r="10">
      <c r="A10" s="9" t="inlineStr">
        <is>
          <t>Instalment</t>
        </is>
      </c>
      <c r="B10" s="9" t="inlineStr">
        <is>
          <t>Due by (cumulative %)</t>
        </is>
      </c>
      <c r="C10" s="9" t="inlineStr">
        <is>
          <t>Amount due by then</t>
        </is>
      </c>
      <c r="D10" s="9" t="inlineStr">
        <is>
          <t>You paid by then (cumulative)</t>
        </is>
      </c>
      <c r="E10" s="9" t="inlineStr">
        <is>
          <t>Shortfall</t>
        </is>
      </c>
      <c r="F10" s="9" t="inlineStr">
        <is>
          <t>Interest (234C)</t>
        </is>
      </c>
    </row>
    <row r="11">
      <c r="A11" s="5" t="inlineStr">
        <is>
          <t>15 Jun 2026</t>
        </is>
      </c>
      <c r="B11" s="5">
        <f>IF($B$6=1,0,15)</f>
        <v/>
      </c>
      <c r="C11" s="10">
        <f>$B$5*B11/100</f>
        <v/>
      </c>
      <c r="D11" s="6" t="n">
        <v>30000</v>
      </c>
      <c r="E11" s="10">
        <f>MAX(0,C11-D11)</f>
        <v/>
      </c>
      <c r="F11" s="11">
        <f>IF(OR($B$5&lt;10000,D11&gt;=$B$5*IF($B$6=1,0,12)/100),0,FLOOR(E11,100)*1%*3)</f>
        <v/>
      </c>
    </row>
    <row r="12">
      <c r="A12" s="5" t="inlineStr">
        <is>
          <t>15 Sep 2026</t>
        </is>
      </c>
      <c r="B12" s="5">
        <f>IF($B$6=1,0,45)</f>
        <v/>
      </c>
      <c r="C12" s="10">
        <f>$B$5*B12/100</f>
        <v/>
      </c>
      <c r="D12" s="6" t="n">
        <v>90000</v>
      </c>
      <c r="E12" s="10">
        <f>MAX(0,C12-D12)</f>
        <v/>
      </c>
      <c r="F12" s="11">
        <f>IF(OR($B$5&lt;10000,D12&gt;=$B$5*IF($B$6=1,0,36)/100),0,FLOOR(E12,100)*1%*3)</f>
        <v/>
      </c>
    </row>
    <row r="13">
      <c r="A13" s="5" t="inlineStr">
        <is>
          <t>15 Dec 2026</t>
        </is>
      </c>
      <c r="B13" s="5">
        <f>IF($B$6=1,0,75)</f>
        <v/>
      </c>
      <c r="C13" s="10">
        <f>$B$5*B13/100</f>
        <v/>
      </c>
      <c r="D13" s="6" t="n">
        <v>150000</v>
      </c>
      <c r="E13" s="10">
        <f>MAX(0,C13-D13)</f>
        <v/>
      </c>
      <c r="F13" s="11">
        <f>IF(OR($B$5&lt;10000,D13&gt;=$B$5*IF($B$6=1,0,75)/100),0,FLOOR(E13,100)*1%*3)</f>
        <v/>
      </c>
    </row>
    <row r="14">
      <c r="A14" s="5" t="inlineStr">
        <is>
          <t>15 Mar 2027</t>
        </is>
      </c>
      <c r="B14" s="5">
        <f>IF($B$6=1,100,100)</f>
        <v/>
      </c>
      <c r="C14" s="10">
        <f>$B$5*B14/100</f>
        <v/>
      </c>
      <c r="D14" s="6" t="n">
        <v>200000</v>
      </c>
      <c r="E14" s="10">
        <f>MAX(0,C14-D14)</f>
        <v/>
      </c>
      <c r="F14" s="11">
        <f>IF(OR($B$5&lt;10000,D14&gt;=$B$5*IF($B$6=1,100,100)/100),0,FLOOR(E14,100)*1%*1)</f>
        <v/>
      </c>
    </row>
    <row r="16">
      <c r="A16" s="3" t="inlineStr">
        <is>
          <t>Interest</t>
        </is>
      </c>
      <c r="B16" s="4" t="n"/>
    </row>
    <row r="17">
      <c r="A17" s="5" t="inlineStr">
        <is>
          <t>234C (late instalments)</t>
        </is>
      </c>
      <c r="B17" s="12">
        <f>SUM(F11:F14)</f>
        <v/>
      </c>
    </row>
    <row r="18">
      <c r="A18" s="5" t="inlineStr">
        <is>
          <t>234B (less than 90% paid by 31 March)</t>
        </is>
      </c>
      <c r="B18" s="12">
        <f>IF(OR(B5&lt;10000,D14&gt;=B5*90%),0,FLOOR(B5-D14,100)*1%*B7)</f>
        <v/>
      </c>
    </row>
    <row r="19">
      <c r="A19" s="5" t="inlineStr">
        <is>
          <t>Total interest</t>
        </is>
      </c>
      <c r="B19" s="12">
        <f>B17+B18</f>
        <v/>
      </c>
    </row>
    <row r="21">
      <c r="A21" s="13" t="inlineStr">
        <is>
          <t>Simplified: tax paid by 15 March counts as paid by 31 March; gains that arrive after an instalment date are not split out. A resident aged 60+ with no business income doesn't pay advance tax. Not tax advice.</t>
        </is>
      </c>
    </row>
    <row r="23">
      <c r="A23" s="14" t="inlineStr">
        <is>
          <t>Live version with every option side by side: https://paisatools.co.in/advance-tax-calculator</t>
        </is>
      </c>
    </row>
    <row r="24">
      <c r="A24" s="2" t="inlineStr">
        <is>
          <t>Advance tax calculator · Free template by PaisaTools (paisatools.co.in) · CC BY 4.0: share and adapt with credit.</t>
        </is>
      </c>
    </row>
    <row r="25">
      <c r="A25" s="2" t="inlineStr">
        <is>
          <t>Estimates on the reducing balance at rate ÷ 12. Your bank may differ by rounding and posting dates. Not financial advice.</t>
        </is>
      </c>
    </row>
  </sheetData>
  <dataValidations count="1">
    <dataValidation sqref="B6" showDropDown="0" showInputMessage="0" showErrorMessage="0" allowBlank="0" type="list">
      <formula1>"0,1"</formula1>
    </dataValidation>
  </dataValidations>
  <hyperlinks>
    <hyperlink xmlns:r="http://schemas.openxmlformats.org/officeDocument/2006/relationships" ref="A2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2026-10-22T19:32:19Z</dcterms:created>
  <dcterms:modified xmlns:dcterms="http://purl.org/dc/terms/" xmlns:xsi="http://www.w3.org/2001/XMLSchema-instance" xsi:type="dcterms:W3CDTF">2026-10-22T19:32:19Z</dcterms:modified>
</cp:coreProperties>
</file>