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b val="1"/>
      <color rgb="00C9771A"/>
      <sz val="12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  <xf numFmtId="164" fontId="4" fillId="4" borderId="1" pivotButton="0" quotePrefix="0" xfId="0"/>
    <xf numFmtId="0" fontId="5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income-tax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Income tax calculator FY 2026-27 (AY 2027-28): new vs old regime</t>
        </is>
      </c>
    </row>
    <row r="2">
      <c r="A2" s="2" t="inlineStr">
        <is>
          <t>Yellow cells are yours. Rules as per the Finance Act for FY 2026-27, salaried resident individual.</t>
        </is>
      </c>
    </row>
    <row r="4">
      <c r="A4" s="3" t="inlineStr">
        <is>
          <t>Your income (a year)</t>
        </is>
      </c>
      <c r="B4" s="4" t="n"/>
    </row>
    <row r="5">
      <c r="A5" s="5" t="inlineStr">
        <is>
          <t>Gross salary (₹)</t>
        </is>
      </c>
      <c r="B5" s="6" t="n">
        <v>1300000</v>
      </c>
      <c r="C5" s="2" t="inlineStr">
        <is>
          <t>From Form 16 / payslip: GROSS, not CTC</t>
        </is>
      </c>
    </row>
    <row r="6">
      <c r="A6" s="5" t="inlineStr">
        <is>
          <t>Other income: FD/savings interest, etc. (₹)</t>
        </is>
      </c>
      <c r="B6" s="6" t="n">
        <v>0</v>
      </c>
      <c r="C6" s="2" t="inlineStr">
        <is>
          <t>No standard deduction on this part</t>
        </is>
      </c>
    </row>
    <row r="7">
      <c r="A7" s="5" t="inlineStr">
        <is>
          <t>Age</t>
        </is>
      </c>
      <c r="B7" s="7" t="inlineStr">
        <is>
          <t>Below 60</t>
        </is>
      </c>
    </row>
    <row r="9">
      <c r="A9" s="3" t="inlineStr">
        <is>
          <t>Old regime deductions (ignored in the new regime)</t>
        </is>
      </c>
      <c r="B9" s="4" t="n"/>
    </row>
    <row r="10">
      <c r="A10" s="5" t="inlineStr">
        <is>
          <t>80C: PF, PPF, ELSS, LIC, tuition (₹)</t>
        </is>
      </c>
      <c r="B10" s="6" t="n">
        <v>150000</v>
      </c>
      <c r="C10" s="2" t="inlineStr">
        <is>
          <t>Capped at ₹1,50,000</t>
        </is>
      </c>
    </row>
    <row r="11">
      <c r="A11" s="5" t="inlineStr">
        <is>
          <t>80D: health insurance (₹)</t>
        </is>
      </c>
      <c r="B11" s="6" t="n">
        <v>25000</v>
      </c>
    </row>
    <row r="12">
      <c r="A12" s="5" t="inlineStr">
        <is>
          <t>HRA exemption (₹)</t>
        </is>
      </c>
      <c r="B12" s="6" t="n">
        <v>0</v>
      </c>
      <c r="C12" s="2" t="inlineStr">
        <is>
          <t>Use the HRA calculator for this number</t>
        </is>
      </c>
    </row>
    <row r="13">
      <c r="A13" s="5" t="inlineStr">
        <is>
          <t>Home loan interest, self-occupied (₹)</t>
        </is>
      </c>
      <c r="B13" s="6" t="n">
        <v>0</v>
      </c>
      <c r="C13" s="2" t="inlineStr">
        <is>
          <t>Capped at ₹2,00,000</t>
        </is>
      </c>
    </row>
    <row r="14">
      <c r="A14" s="5" t="inlineStr">
        <is>
          <t>NPS 80CCD(1B) (₹)</t>
        </is>
      </c>
      <c r="B14" s="6" t="n">
        <v>0</v>
      </c>
      <c r="C14" s="2" t="inlineStr">
        <is>
          <t>Capped at ₹50,000</t>
        </is>
      </c>
    </row>
    <row r="15">
      <c r="A15" s="5" t="inlineStr">
        <is>
          <t>Other deductions (₹)</t>
        </is>
      </c>
      <c r="B15" s="6" t="n">
        <v>0</v>
      </c>
    </row>
    <row r="17">
      <c r="A17" s="3" t="inlineStr">
        <is>
          <t>New regime</t>
        </is>
      </c>
      <c r="B17" s="4" t="n"/>
    </row>
    <row r="18">
      <c r="A18" s="5" t="inlineStr">
        <is>
          <t>Taxable income</t>
        </is>
      </c>
      <c r="B18" s="8">
        <f>MAX(0,B5-75000)+B6</f>
        <v/>
      </c>
    </row>
    <row r="19">
      <c r="A19" s="5" t="inlineStr">
        <is>
          <t>Tax on slabs</t>
        </is>
      </c>
      <c r="B19" s="8">
        <f>SUM(D33:D39)</f>
        <v/>
      </c>
      <c r="C19" s="2" t="inlineStr">
        <is>
          <t>Slab working below</t>
        </is>
      </c>
    </row>
    <row r="20">
      <c r="A20" s="5" t="inlineStr">
        <is>
          <t>Rebate 87A incl. marginal relief</t>
        </is>
      </c>
      <c r="B20" s="8">
        <f>IF(B18&lt;=1200000,B19,MAX(0,B19-(B18-1200000)))</f>
        <v/>
      </c>
      <c r="C20" s="2" t="inlineStr">
        <is>
          <t>Nil tax up to ₹12 L; just above it, tax can't exceed the income above ₹12 L</t>
        </is>
      </c>
    </row>
    <row r="21">
      <c r="A21" s="5" t="inlineStr">
        <is>
          <t>Surcharge</t>
        </is>
      </c>
      <c r="B21" s="8">
        <f>(B19-B20)*IF(B18&lt;=5000000,0,IF(B18&lt;=10000000,0.1,IF(B18&lt;=20000000,0.15,0.25)))</f>
        <v/>
      </c>
      <c r="C21" s="2" t="inlineStr">
        <is>
          <t>Without surcharge marginal relief: check near ₹50 L / ₹1 Cr</t>
        </is>
      </c>
    </row>
    <row r="22">
      <c r="A22" s="5" t="inlineStr">
        <is>
          <t>Total tax (with 4% cess)</t>
        </is>
      </c>
      <c r="B22" s="8">
        <f>ROUND((B19-B20+B21)*1.04,0)</f>
        <v/>
      </c>
    </row>
    <row r="24">
      <c r="A24" s="3" t="inlineStr">
        <is>
          <t>Old regime</t>
        </is>
      </c>
      <c r="B24" s="4" t="n"/>
    </row>
    <row r="25">
      <c r="A25" s="5" t="inlineStr">
        <is>
          <t>Taxable income</t>
        </is>
      </c>
      <c r="B25" s="8">
        <f>MAX(0,MAX(0,B5-50000)+B6-MIN(B10,150000)-B11-B12-MIN(B13,200000)-MIN(B14,50000)-B15)</f>
        <v/>
      </c>
    </row>
    <row r="26">
      <c r="A26" s="5" t="inlineStr">
        <is>
          <t>Tax on slabs</t>
        </is>
      </c>
      <c r="B26" s="8">
        <f>SUM(H33:H36)</f>
        <v/>
      </c>
      <c r="C26" s="2" t="inlineStr">
        <is>
          <t>Slab working below</t>
        </is>
      </c>
    </row>
    <row r="27">
      <c r="A27" s="5" t="inlineStr">
        <is>
          <t>Rebate 87A</t>
        </is>
      </c>
      <c r="B27" s="8">
        <f>IF(B25&lt;=500000,B26,0)</f>
        <v/>
      </c>
    </row>
    <row r="28">
      <c r="A28" s="5" t="inlineStr">
        <is>
          <t>Surcharge</t>
        </is>
      </c>
      <c r="B28" s="8">
        <f>(B26-B27)*IF(B25&lt;=5000000,0,IF(B25&lt;=10000000,0.1,IF(B25&lt;=20000000,0.15,IF(B25&lt;=50000000,0.25,0.37))))</f>
        <v/>
      </c>
    </row>
    <row r="29">
      <c r="A29" s="5" t="inlineStr">
        <is>
          <t>Total tax (with 4% cess)</t>
        </is>
      </c>
      <c r="B29" s="8">
        <f>ROUND((B26-B27+B28)*1.04,0)</f>
        <v/>
      </c>
    </row>
    <row r="30">
      <c r="A30" s="9">
        <f>IF(B22&lt;B29,"New regime is cheaper by ₹"&amp;TEXT(B29-B22,"#,##0"),IF(B29&lt;B22,"Old regime is cheaper by ₹"&amp;TEXT(B22-B29,"#,##0"),"Both regimes cost the same"))</f>
        <v/>
      </c>
    </row>
    <row r="32">
      <c r="A32" s="3" t="inlineStr">
        <is>
          <t>New: from</t>
        </is>
      </c>
      <c r="B32" s="3" t="inlineStr">
        <is>
          <t>to</t>
        </is>
      </c>
      <c r="C32" s="3" t="inlineStr">
        <is>
          <t>rate</t>
        </is>
      </c>
      <c r="D32" s="3" t="inlineStr">
        <is>
          <t>tax</t>
        </is>
      </c>
      <c r="E32" s="3" t="inlineStr">
        <is>
          <t>Old: from</t>
        </is>
      </c>
      <c r="F32" s="3" t="inlineStr">
        <is>
          <t>to</t>
        </is>
      </c>
      <c r="G32" s="3" t="inlineStr">
        <is>
          <t>rate</t>
        </is>
      </c>
      <c r="H32" s="3" t="inlineStr">
        <is>
          <t>tax</t>
        </is>
      </c>
    </row>
    <row r="33">
      <c r="A33" s="10" t="n">
        <v>0</v>
      </c>
      <c r="B33" s="10" t="n">
        <v>400000</v>
      </c>
      <c r="C33" s="11" t="n">
        <v>0</v>
      </c>
      <c r="D33" s="10">
        <f>MAX(0,MIN($B$18,B33)-A33)*C33</f>
        <v/>
      </c>
      <c r="E33" s="10">
        <f>0</f>
        <v/>
      </c>
      <c r="F33" s="10">
        <f>IF($B$7="80 and above",500000,IF($B$7="60 to 79",300000,250000))</f>
        <v/>
      </c>
      <c r="G33" s="11" t="n">
        <v>0</v>
      </c>
      <c r="H33" s="10">
        <f>MAX(0,MIN($B$25,F33)-E33)*G33</f>
        <v/>
      </c>
    </row>
    <row r="34">
      <c r="A34" s="10" t="n">
        <v>400000</v>
      </c>
      <c r="B34" s="10" t="n">
        <v>800000</v>
      </c>
      <c r="C34" s="11" t="n">
        <v>0.05</v>
      </c>
      <c r="D34" s="10">
        <f>MAX(0,MIN($B$18,B34)-A34)*C34</f>
        <v/>
      </c>
      <c r="E34" s="10">
        <f>IF($B$7="80 and above",500000,IF($B$7="60 to 79",300000,250000))</f>
        <v/>
      </c>
      <c r="F34" s="10">
        <f>IF($B$7="80 and above",IF($B$7="80 and above",500000,IF($B$7="60 to 79",300000,250000)),500000)</f>
        <v/>
      </c>
      <c r="G34" s="11" t="n">
        <v>0.05</v>
      </c>
      <c r="H34" s="10">
        <f>MAX(0,MIN($B$25,F34)-E34)*G34</f>
        <v/>
      </c>
    </row>
    <row r="35">
      <c r="A35" s="10" t="n">
        <v>800000</v>
      </c>
      <c r="B35" s="10" t="n">
        <v>1200000</v>
      </c>
      <c r="C35" s="11" t="n">
        <v>0.1</v>
      </c>
      <c r="D35" s="10">
        <f>MAX(0,MIN($B$18,B35)-A35)*C35</f>
        <v/>
      </c>
      <c r="E35" s="10">
        <f>IF($B$7="80 and above",IF($B$7="80 and above",500000,IF($B$7="60 to 79",300000,250000)),500000)</f>
        <v/>
      </c>
      <c r="F35" s="10">
        <f>1000000</f>
        <v/>
      </c>
      <c r="G35" s="11" t="n">
        <v>0.2</v>
      </c>
      <c r="H35" s="10">
        <f>MAX(0,MIN($B$25,F35)-E35)*G35</f>
        <v/>
      </c>
    </row>
    <row r="36">
      <c r="A36" s="10" t="n">
        <v>1200000</v>
      </c>
      <c r="B36" s="10" t="n">
        <v>1600000</v>
      </c>
      <c r="C36" s="11" t="n">
        <v>0.15</v>
      </c>
      <c r="D36" s="10">
        <f>MAX(0,MIN($B$18,B36)-A36)*C36</f>
        <v/>
      </c>
      <c r="E36" s="10">
        <f>1000000</f>
        <v/>
      </c>
      <c r="F36" s="10">
        <f>1000000000000</f>
        <v/>
      </c>
      <c r="G36" s="11" t="n">
        <v>0.3</v>
      </c>
      <c r="H36" s="10">
        <f>MAX(0,MIN($B$25,F36)-E36)*G36</f>
        <v/>
      </c>
    </row>
    <row r="37">
      <c r="A37" s="10" t="n">
        <v>1600000</v>
      </c>
      <c r="B37" s="10" t="n">
        <v>2000000</v>
      </c>
      <c r="C37" s="11" t="n">
        <v>0.2</v>
      </c>
      <c r="D37" s="10">
        <f>MAX(0,MIN($B$18,B37)-A37)*C37</f>
        <v/>
      </c>
    </row>
    <row r="38">
      <c r="A38" s="10" t="n">
        <v>2000000</v>
      </c>
      <c r="B38" s="10" t="n">
        <v>2400000</v>
      </c>
      <c r="C38" s="11" t="n">
        <v>0.25</v>
      </c>
      <c r="D38" s="10">
        <f>MAX(0,MIN($B$18,B38)-A38)*C38</f>
        <v/>
      </c>
    </row>
    <row r="39">
      <c r="A39" s="10" t="n">
        <v>2400000</v>
      </c>
      <c r="B39" s="10" t="n">
        <v>1000000000000</v>
      </c>
      <c r="C39" s="11" t="n">
        <v>0.3</v>
      </c>
      <c r="D39" s="10">
        <f>MAX(0,MIN($B$18,B39)-A39)*C39</f>
        <v/>
      </c>
    </row>
    <row r="41">
      <c r="A41" s="12" t="inlineStr">
        <is>
          <t>Live version with every option side by side: https://paisatools.co.in/income-tax-calculator</t>
        </is>
      </c>
    </row>
    <row r="42">
      <c r="A42" s="2" t="inlineStr">
        <is>
          <t>Income tax calculator FY 2026-27 · Free template by PaisaTools (paisatools.co.in) · CC BY 4.0: share and adapt with credit.</t>
        </is>
      </c>
    </row>
    <row r="43">
      <c r="A43" s="2" t="inlineStr">
        <is>
          <t>Estimates on the reducing balance at rate ÷ 12. Your bank may differ by rounding and posting dates. Not financial advice.</t>
        </is>
      </c>
    </row>
  </sheetData>
  <dataValidations count="1">
    <dataValidation sqref="B7" showDropDown="0" showInputMessage="0" showErrorMessage="0" allowBlank="0" type="list">
      <formula1>"Below 60,60 to 79,80 and above"</formula1>
    </dataValidation>
  </dataValidations>
  <hyperlinks>
    <hyperlink xmlns:r="http://schemas.openxmlformats.org/officeDocument/2006/relationships" ref="A4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