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"/>
  </numFmts>
  <fonts count="6">
    <font>
      <name val="Calibri"/>
      <family val="2"/>
      <color theme="1"/>
      <sz val="11"/>
      <scheme val="minor"/>
    </font>
    <font>
      <b val="1"/>
      <color rgb="0014202F"/>
      <sz val="15"/>
    </font>
    <font>
      <i val="1"/>
      <color rgb="005B6472"/>
      <sz val="9"/>
    </font>
    <font>
      <b val="1"/>
      <color rgb="00FFFFFF"/>
    </font>
    <font>
      <b val="1"/>
    </font>
    <font>
      <color rgb="00C9771A"/>
      <u val="single"/>
    </font>
  </fonts>
  <fills count="5">
    <fill>
      <patternFill/>
    </fill>
    <fill>
      <patternFill patternType="gray125"/>
    </fill>
    <fill>
      <patternFill patternType="solid">
        <fgColor rgb="0014202F"/>
      </patternFill>
    </fill>
    <fill>
      <patternFill patternType="solid">
        <fgColor rgb="00FFF4D6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5D9E0"/>
      </left>
      <right style="thin">
        <color rgb="00D5D9E0"/>
      </right>
      <top style="thin">
        <color rgb="00D5D9E0"/>
      </top>
      <bottom style="thin">
        <color rgb="00D5D9E0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" fontId="0" fillId="3" borderId="1" pivotButton="0" quotePrefix="0" xfId="0"/>
    <xf numFmtId="164" fontId="0" fillId="3" borderId="1" pivotButton="0" quotePrefix="0" xfId="0"/>
    <xf numFmtId="2" fontId="0" fillId="3" borderId="1" pivotButton="0" quotePrefix="0" xfId="0"/>
    <xf numFmtId="1" fontId="4" fillId="4" borderId="1" pivotButton="0" quotePrefix="0" xfId="0"/>
    <xf numFmtId="164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aisatools.co.in/nps-calculator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</cols>
  <sheetData>
    <row r="1">
      <c r="A1" s="1" t="inlineStr">
        <is>
          <t>NPS calculator — corpus at 60, lump sum, tax and pension</t>
        </is>
      </c>
    </row>
    <row r="2">
      <c r="A2" s="2" t="inlineStr">
        <is>
          <t>Yellow cells are yours to change. Green cells calculate.</t>
        </is>
      </c>
    </row>
    <row r="4">
      <c r="A4" s="3" t="inlineStr">
        <is>
          <t>Your NPS</t>
        </is>
      </c>
      <c r="B4" s="4" t="n"/>
    </row>
    <row r="5">
      <c r="A5" s="5" t="inlineStr">
        <is>
          <t>Your age today</t>
        </is>
      </c>
      <c r="B5" s="6" t="n">
        <v>30</v>
      </c>
    </row>
    <row r="6">
      <c r="A6" s="5" t="inlineStr">
        <is>
          <t>Monthly contribution (₹)</t>
        </is>
      </c>
      <c r="B6" s="7" t="n">
        <v>5000</v>
      </c>
    </row>
    <row r="7">
      <c r="A7" s="5" t="inlineStr">
        <is>
          <t>Expected return till 60 (% a year)</t>
        </is>
      </c>
      <c r="B7" s="8" t="n">
        <v>10</v>
      </c>
      <c r="C7" s="2" t="inlineStr">
        <is>
          <t>An assumption; depends on your equity/debt mix</t>
        </is>
      </c>
    </row>
    <row r="8">
      <c r="A8" s="5" t="inlineStr">
        <is>
          <t>Share you want to put in the annuity (%)</t>
        </is>
      </c>
      <c r="B8" s="6" t="n">
        <v>40</v>
      </c>
      <c r="C8" s="2" t="inlineStr">
        <is>
          <t>Raised to the legal minimum below if lower</t>
        </is>
      </c>
    </row>
    <row r="9">
      <c r="A9" s="5" t="inlineStr">
        <is>
          <t>Annuity (pension) rate (% a year)</t>
        </is>
      </c>
      <c r="B9" s="8" t="n">
        <v>6</v>
      </c>
      <c r="C9" s="2" t="inlineStr">
        <is>
          <t>Indicative; insurers quote their own rates</t>
        </is>
      </c>
    </row>
    <row r="10">
      <c r="A10" s="5" t="inlineStr">
        <is>
          <t>Your income-tax slab (%)</t>
        </is>
      </c>
      <c r="B10" s="6" t="n">
        <v>20</v>
      </c>
      <c r="C10" s="2" t="inlineStr">
        <is>
          <t>For tax on any lump sum above 60% of the corpus</t>
        </is>
      </c>
    </row>
    <row r="12">
      <c r="A12" s="3" t="inlineStr">
        <is>
          <t>At 60</t>
        </is>
      </c>
      <c r="B12" s="4" t="n"/>
    </row>
    <row r="13">
      <c r="A13" s="5" t="inlineStr">
        <is>
          <t>Months of contribution</t>
        </is>
      </c>
      <c r="B13" s="9">
        <f>MAX(0,(60-B5)*12)</f>
        <v/>
      </c>
    </row>
    <row r="14">
      <c r="A14" s="5" t="inlineStr">
        <is>
          <t>Total contributed</t>
        </is>
      </c>
      <c r="B14" s="10">
        <f>B6*B13</f>
        <v/>
      </c>
    </row>
    <row r="15">
      <c r="A15" s="5" t="inlineStr">
        <is>
          <t>Corpus at 60</t>
        </is>
      </c>
      <c r="B15" s="10">
        <f>FV(B7/1200,B13,-B6)</f>
        <v/>
      </c>
    </row>
    <row r="16">
      <c r="A16" s="5" t="inlineStr">
        <is>
          <t>Legal minimum in the annuity (%)</t>
        </is>
      </c>
      <c r="B16" s="11">
        <f>IF(B15&lt;=800000,0,IF(B15&lt;=1200000,(B15-600000)/B15*100,20))</f>
        <v/>
      </c>
      <c r="C16" s="2" t="inlineStr">
        <is>
          <t>PFRDA exit rules 2025, non-government subscribers</t>
        </is>
      </c>
    </row>
    <row r="17">
      <c r="A17" s="5" t="inlineStr">
        <is>
          <t>Annuity share used (%)</t>
        </is>
      </c>
      <c r="B17" s="11">
        <f>MIN(100,MAX(B16,B8))</f>
        <v/>
      </c>
    </row>
    <row r="18">
      <c r="A18" s="5" t="inlineStr">
        <is>
          <t>Lump sum you can take</t>
        </is>
      </c>
      <c r="B18" s="10">
        <f>B15*(1-B17/100)</f>
        <v/>
      </c>
    </row>
    <row r="19">
      <c r="A19" s="5" t="inlineStr">
        <is>
          <t>…of which tax-free (up to 60% of the corpus)</t>
        </is>
      </c>
      <c r="B19" s="10">
        <f>MIN(B18,B15*60%)</f>
        <v/>
      </c>
    </row>
    <row r="20">
      <c r="A20" s="5" t="inlineStr">
        <is>
          <t>…of which taxable at your slab</t>
        </is>
      </c>
      <c r="B20" s="10">
        <f>B18-B19</f>
        <v/>
      </c>
    </row>
    <row r="21">
      <c r="A21" s="5" t="inlineStr">
        <is>
          <t>Tax on that part (slab + 4% cess)</t>
        </is>
      </c>
      <c r="B21" s="10">
        <f>B20*B10/100*1.04</f>
        <v/>
      </c>
      <c r="C21" s="2" t="inlineStr">
        <is>
          <t>Keeping 40% in the annuity keeps the whole lump sum tax-free</t>
        </is>
      </c>
    </row>
    <row r="22">
      <c r="A22" s="5" t="inlineStr">
        <is>
          <t>Monthly pension from the annuity</t>
        </is>
      </c>
      <c r="B22" s="10">
        <f>B15*B17/100*B9/100/12</f>
        <v/>
      </c>
      <c r="C22" s="2" t="inlineStr">
        <is>
          <t>The pension is taxed as income each year</t>
        </is>
      </c>
    </row>
    <row r="24">
      <c r="A24" s="2" t="inlineStr">
        <is>
          <t>Rules as of Oct 2026. Government employees follow different exit rules. Not financial advice.</t>
        </is>
      </c>
    </row>
    <row r="26">
      <c r="A26" s="12" t="inlineStr">
        <is>
          <t>Live version with every option side by side: https://paisatools.co.in/nps-calculator</t>
        </is>
      </c>
    </row>
    <row r="27">
      <c r="A27" s="2" t="inlineStr">
        <is>
          <t>NPS calculator · Free template by PaisaTools (paisatools.co.in) · CC BY 4.0: share and adapt with credit.</t>
        </is>
      </c>
    </row>
    <row r="28">
      <c r="A28" s="2" t="inlineStr">
        <is>
          <t>Estimates on the reducing balance at rate ÷ 12. Your bank may differ by rounding and posting dates. Not financial advice.</t>
        </is>
      </c>
    </row>
  </sheetData>
  <hyperlinks>
    <hyperlink xmlns:r="http://schemas.openxmlformats.org/officeDocument/2006/relationships" ref="A2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2026-10-22T19:32:19Z</dcterms:created>
  <dcterms:modified xmlns:dcterms="http://purl.org/dc/terms/" xmlns:xsi="http://www.w3.org/2001/XMLSchema-instance" xsi:type="dcterms:W3CDTF">2026-10-22T19:32:19Z</dcterms:modified>
</cp:coreProperties>
</file>