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S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₹&quot;#,##0"/>
  </numFmts>
  <fonts count="6">
    <font>
      <name val="Calibri"/>
      <family val="2"/>
      <color theme="1"/>
      <sz val="11"/>
      <scheme val="minor"/>
    </font>
    <font>
      <b val="1"/>
      <color rgb="0014202F"/>
      <sz val="15"/>
    </font>
    <font>
      <i val="1"/>
      <color rgb="005B6472"/>
      <sz val="9"/>
    </font>
    <font>
      <b val="1"/>
      <color rgb="00FFFFFF"/>
    </font>
    <font>
      <b val="1"/>
    </font>
    <font>
      <color rgb="00C9771A"/>
      <u val="single"/>
    </font>
  </fonts>
  <fills count="5">
    <fill>
      <patternFill/>
    </fill>
    <fill>
      <patternFill patternType="gray125"/>
    </fill>
    <fill>
      <patternFill patternType="solid">
        <fgColor rgb="0014202F"/>
      </patternFill>
    </fill>
    <fill>
      <patternFill patternType="solid">
        <fgColor rgb="00FFF4D6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D5D9E0"/>
      </left>
      <right style="thin">
        <color rgb="00D5D9E0"/>
      </right>
      <top style="thin">
        <color rgb="00D5D9E0"/>
      </top>
      <bottom style="thin">
        <color rgb="00D5D9E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0" fillId="0" borderId="1" pivotButton="0" quotePrefix="0" xfId="0"/>
    <xf numFmtId="164" fontId="0" fillId="3" borderId="1" pivotButton="0" quotePrefix="0" xfId="0"/>
    <xf numFmtId="2" fontId="0" fillId="3" borderId="1" pivotButton="0" quotePrefix="0" xfId="0"/>
    <xf numFmtId="1" fontId="0" fillId="3" borderId="1" pivotButton="0" quotePrefix="0" xfId="0"/>
    <xf numFmtId="164" fontId="4" fillId="4" borderId="1" pivotButton="0" quotePrefix="0" xfId="0"/>
    <xf numFmtId="0" fontId="4" fillId="0" borderId="0" pivotButton="0" quotePrefix="0" xfId="0"/>
    <xf numFmtId="164" fontId="0" fillId="0" borderId="1" pivotButton="0" quotePrefix="0" xfId="0"/>
    <xf numFmtId="164" fontId="0" fillId="4" borderId="1" pivotButton="0" quotePrefix="0" xfId="0"/>
    <xf numFmtId="0" fontId="2" fillId="0" borderId="0" applyAlignment="1" pivotButton="0" quotePrefix="0" xfId="0">
      <alignment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aisatools.co.in/ppf-calculator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NSC calculator — interest year by year, 80C and tax</t>
        </is>
      </c>
    </row>
    <row r="2">
      <c r="A2" s="2" t="inlineStr">
        <is>
          <t>Yellow cells are yours to change. Green cells calculate.</t>
        </is>
      </c>
    </row>
    <row r="4">
      <c r="A4" s="3" t="inlineStr">
        <is>
          <t>Your certificate</t>
        </is>
      </c>
      <c r="B4" s="4" t="n"/>
    </row>
    <row r="5">
      <c r="A5" s="5" t="inlineStr">
        <is>
          <t>Amount invested (₹)</t>
        </is>
      </c>
      <c r="B5" s="6" t="n">
        <v>100000</v>
      </c>
      <c r="C5" s="2" t="inlineStr">
        <is>
          <t>₹1,000 minimum, in multiples of ₹100; no upper limit</t>
        </is>
      </c>
    </row>
    <row r="6">
      <c r="A6" s="5" t="inlineStr">
        <is>
          <t>Interest rate (% a year)</t>
        </is>
      </c>
      <c r="B6" s="7" t="n">
        <v>7.7</v>
      </c>
      <c r="C6" s="2" t="inlineStr">
        <is>
          <t>7.7% for Oct–Dec 2026; locked for all 5 years at purchase</t>
        </is>
      </c>
    </row>
    <row r="7">
      <c r="A7" s="5" t="inlineStr">
        <is>
          <t>Your tax slab (%)</t>
        </is>
      </c>
      <c r="B7" s="8" t="n">
        <v>30</v>
      </c>
      <c r="C7" s="2" t="inlineStr">
        <is>
          <t>0, 5, 10, 15, 20, 25 or 30</t>
        </is>
      </c>
    </row>
    <row r="8">
      <c r="A8" s="5" t="inlineStr">
        <is>
          <t>Year you buy it</t>
        </is>
      </c>
      <c r="B8" s="8" t="n">
        <v>2026</v>
      </c>
    </row>
    <row r="10">
      <c r="A10" s="3" t="inlineStr">
        <is>
          <t>At maturity (5 years)</t>
        </is>
      </c>
      <c r="B10" s="4" t="n"/>
    </row>
    <row r="11">
      <c r="A11" s="5" t="inlineStr">
        <is>
          <t>Maturity value</t>
        </is>
      </c>
      <c r="B11" s="9">
        <f>ROUND(B5*(1+B6/100)^5,2)</f>
        <v/>
      </c>
    </row>
    <row r="12">
      <c r="A12" s="5" t="inlineStr">
        <is>
          <t>Total interest</t>
        </is>
      </c>
      <c r="B12" s="9">
        <f>B11-B5</f>
        <v/>
      </c>
    </row>
    <row r="13">
      <c r="A13" s="5" t="inlineStr">
        <is>
          <t>Interest you can claim again under 80C (years 1 to 4, old regime)</t>
        </is>
      </c>
      <c r="B13" s="9">
        <f>SUM(E19:E22)</f>
        <v/>
      </c>
    </row>
    <row r="14">
      <c r="A14" s="5" t="inlineStr">
        <is>
          <t>Tax on the interest if you have 80C room every year (only year 5 is taxed)</t>
        </is>
      </c>
      <c r="B14" s="9">
        <f>ROUND(D23*B7/100*1.04,0)</f>
        <v/>
      </c>
      <c r="C14" s="2" t="inlineStr">
        <is>
          <t>Includes 4% cess. Old regime only</t>
        </is>
      </c>
    </row>
    <row r="15">
      <c r="A15" s="5" t="inlineStr">
        <is>
          <t>Tax on the interest if your 80C is already full, or in the new regime</t>
        </is>
      </c>
      <c r="B15" s="9">
        <f>ROUND(B12*B7/100*1.04,0)</f>
        <v/>
      </c>
    </row>
    <row r="18">
      <c r="A18" s="10" t="inlineStr">
        <is>
          <t>Year</t>
        </is>
      </c>
      <c r="B18" s="10" t="inlineStr">
        <is>
          <t>Opening</t>
        </is>
      </c>
      <c r="C18" s="10" t="inlineStr">
        <is>
          <t>Interest</t>
        </is>
      </c>
      <c r="D18" s="10" t="inlineStr">
        <is>
          <t>Interest (this year)</t>
        </is>
      </c>
      <c r="E18" s="10" t="inlineStr">
        <is>
          <t>Claimable again under 80C</t>
        </is>
      </c>
      <c r="F18" s="10" t="inlineStr">
        <is>
          <t>Calendar year</t>
        </is>
      </c>
    </row>
    <row r="19">
      <c r="A19" s="5" t="n">
        <v>1</v>
      </c>
      <c r="B19" s="11">
        <f>$B$5</f>
        <v/>
      </c>
      <c r="C19" s="11">
        <f>ROUND(B19*$B$6/100,2)</f>
        <v/>
      </c>
      <c r="D19" s="11">
        <f>C19</f>
        <v/>
      </c>
      <c r="E19" s="12">
        <f>IF(A19&lt;=4,C19,0)</f>
        <v/>
      </c>
      <c r="F19" s="5">
        <f>$B$8+A19-1</f>
        <v/>
      </c>
    </row>
    <row r="20">
      <c r="A20" s="5" t="n">
        <v>2</v>
      </c>
      <c r="B20" s="11">
        <f>B19+C19</f>
        <v/>
      </c>
      <c r="C20" s="11">
        <f>ROUND(B20*$B$6/100,2)</f>
        <v/>
      </c>
      <c r="D20" s="11">
        <f>C20</f>
        <v/>
      </c>
      <c r="E20" s="12">
        <f>IF(A20&lt;=4,C20,0)</f>
        <v/>
      </c>
      <c r="F20" s="5">
        <f>$B$8+A20-1</f>
        <v/>
      </c>
    </row>
    <row r="21">
      <c r="A21" s="5" t="n">
        <v>3</v>
      </c>
      <c r="B21" s="11">
        <f>B20+C20</f>
        <v/>
      </c>
      <c r="C21" s="11">
        <f>ROUND(B21*$B$6/100,2)</f>
        <v/>
      </c>
      <c r="D21" s="11">
        <f>C21</f>
        <v/>
      </c>
      <c r="E21" s="12">
        <f>IF(A21&lt;=4,C21,0)</f>
        <v/>
      </c>
      <c r="F21" s="5">
        <f>$B$8+A21-1</f>
        <v/>
      </c>
    </row>
    <row r="22">
      <c r="A22" s="5" t="n">
        <v>4</v>
      </c>
      <c r="B22" s="11">
        <f>B21+C21</f>
        <v/>
      </c>
      <c r="C22" s="11">
        <f>ROUND(B22*$B$6/100,2)</f>
        <v/>
      </c>
      <c r="D22" s="11">
        <f>C22</f>
        <v/>
      </c>
      <c r="E22" s="12">
        <f>IF(A22&lt;=4,C22,0)</f>
        <v/>
      </c>
      <c r="F22" s="5">
        <f>$B$8+A22-1</f>
        <v/>
      </c>
    </row>
    <row r="23">
      <c r="A23" s="5" t="n">
        <v>5</v>
      </c>
      <c r="B23" s="11">
        <f>B22+C22</f>
        <v/>
      </c>
      <c r="C23" s="11">
        <f>ROUND(B23*$B$6/100,2)</f>
        <v/>
      </c>
      <c r="D23" s="11">
        <f>C23</f>
        <v/>
      </c>
      <c r="E23" s="12">
        <f>IF(A23&lt;=4,C23,0)</f>
        <v/>
      </c>
      <c r="F23" s="5">
        <f>$B$8+A23-1</f>
        <v/>
      </c>
    </row>
    <row r="25">
      <c r="A25" s="13" t="inlineStr">
        <is>
          <t>The amount you invest counts under 80C in the year you buy (old regime, within the ₹1.5 lakh limit shared with PF, PPF, ELSS and the rest). Interest is added to your income each year; for years 1 to 4 the same amount is treated as reinvested and can be claimed under 80C again.</t>
        </is>
      </c>
    </row>
    <row r="27">
      <c r="A27" s="14" t="inlineStr">
        <is>
          <t>Live version with every option side by side: https://paisatools.co.in/ppf-calculator</t>
        </is>
      </c>
    </row>
    <row r="28">
      <c r="A28" s="2" t="inlineStr">
        <is>
          <t>NSC calculator · Free template by PaisaTools (paisatools.co.in) · CC BY 4.0: share and adapt with credit.</t>
        </is>
      </c>
    </row>
    <row r="29">
      <c r="A29" s="2" t="inlineStr">
        <is>
          <t>NSC calculator · Free template by PaisaTools (paisatools.co.in) · CC BY 4.0. Not tax advice.</t>
        </is>
      </c>
    </row>
  </sheetData>
  <hyperlinks>
    <hyperlink xmlns:r="http://schemas.openxmlformats.org/officeDocument/2006/relationships" ref="A27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2026-10-25T21:19:16Z</dcterms:created>
  <dcterms:modified xmlns:dcterms="http://purl.org/dc/terms/" xmlns:xsi="http://www.w3.org/2001/XMLSchema-instance" xsi:type="dcterms:W3CDTF">2026-10-25T21:19:16Z</dcterms:modified>
</cp:coreProperties>
</file>